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V:\1736\active\173620162\engineering\118484\400-Engineering\Roadway\EngData\"/>
    </mc:Choice>
  </mc:AlternateContent>
  <xr:revisionPtr revIDLastSave="0" documentId="13_ncr:1_{83050111-C44D-4FB4-965E-53CC55B8F4DD}" xr6:coauthVersionLast="47" xr6:coauthVersionMax="47" xr10:uidLastSave="{00000000-0000-0000-0000-000000000000}"/>
  <bookViews>
    <workbookView xWindow="-120" yWindow="-120" windowWidth="38640" windowHeight="21240" xr2:uid="{06E4D383-DB6E-4AE8-835F-1AA6E09445CE}"/>
  </bookViews>
  <sheets>
    <sheet name="Sheet1" sheetId="1" r:id="rId1"/>
    <sheet name="Sheet2" sheetId="2" r:id="rId2"/>
    <sheet name="Sheet3"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1" l="1"/>
  <c r="C15" i="1"/>
  <c r="C53" i="1"/>
  <c r="C51" i="1"/>
  <c r="C48" i="1"/>
  <c r="C47" i="1"/>
  <c r="C29" i="1"/>
  <c r="C54" i="1" s="1"/>
  <c r="C10" i="1"/>
  <c r="C18" i="1" s="1"/>
  <c r="C24" i="1" s="1"/>
  <c r="C52" i="1" s="1"/>
  <c r="C9" i="1"/>
  <c r="C14" i="1" s="1"/>
  <c r="C49" i="1" l="1"/>
  <c r="C32" i="1"/>
  <c r="C55" i="1" s="1"/>
  <c r="C50" i="1"/>
</calcChain>
</file>

<file path=xl/sharedStrings.xml><?xml version="1.0" encoding="utf-8"?>
<sst xmlns="http://schemas.openxmlformats.org/spreadsheetml/2006/main" count="69" uniqueCount="55">
  <si>
    <t>1A</t>
  </si>
  <si>
    <t>Enter the PID:</t>
  </si>
  <si>
    <t>1B</t>
  </si>
  <si>
    <t>Enter the County-Route-Log or other identifier:</t>
  </si>
  <si>
    <t>2A</t>
  </si>
  <si>
    <t>Enter the Existing ADT (Total Vehicles):</t>
  </si>
  <si>
    <t>2B</t>
  </si>
  <si>
    <t>Enter 24-hour B&amp;C (commercial) volume if available:</t>
  </si>
  <si>
    <t>2C</t>
  </si>
  <si>
    <t>Enter the Existing Year:</t>
  </si>
  <si>
    <t>Enter the Opening Year:</t>
  </si>
  <si>
    <t>Enter the Design Year:</t>
  </si>
  <si>
    <t>5A</t>
  </si>
  <si>
    <r>
      <t>Enter the number of years from the Existing Year to the Opening Year: </t>
    </r>
    <r>
      <rPr>
        <b/>
        <sz val="12"/>
        <color rgb="FF4A4A4A"/>
        <rFont val="Source Sans Pro"/>
        <family val="2"/>
      </rPr>
      <t>(3) – (2C) =</t>
    </r>
  </si>
  <si>
    <t>5B</t>
  </si>
  <si>
    <r>
      <t>Enter the number of years from the Existing Year to the Design Year: </t>
    </r>
    <r>
      <rPr>
        <b/>
        <sz val="12"/>
        <color rgb="FF4A4A4A"/>
        <rFont val="Source Sans Pro"/>
        <family val="2"/>
      </rPr>
      <t>(4) – (2C) =</t>
    </r>
  </si>
  <si>
    <t>Select a growth rate from the following range of rates:</t>
  </si>
  <si>
    <t>Stable .0025-.0050         Moderate .0100-.0200</t>
  </si>
  <si>
    <t>Low    .0050-.0100         High          .0200-.0300</t>
  </si>
  <si>
    <r>
      <t>Enter the Opening Year Factor: </t>
    </r>
    <r>
      <rPr>
        <b/>
        <sz val="12"/>
        <color rgb="FF4A4A4A"/>
        <rFont val="Source Sans Pro"/>
        <family val="2"/>
      </rPr>
      <t>[(6) x (5A)] + 1=</t>
    </r>
  </si>
  <si>
    <r>
      <t>Enter the Design Year Factor: </t>
    </r>
    <r>
      <rPr>
        <b/>
        <sz val="12"/>
        <color rgb="FF4A4A4A"/>
        <rFont val="Source Sans Pro"/>
        <family val="2"/>
      </rPr>
      <t>[(6) x (5B)] + 1=</t>
    </r>
  </si>
  <si>
    <r>
      <t>Enter the Opening Year ADT: </t>
    </r>
    <r>
      <rPr>
        <b/>
        <sz val="12"/>
        <color rgb="FF4A4A4A"/>
        <rFont val="Source Sans Pro"/>
        <family val="2"/>
      </rPr>
      <t>(2A) x (7) =</t>
    </r>
  </si>
  <si>
    <t>Round to nearest 100 vehicles (nearest 10 vehicles if &lt; 1000)</t>
  </si>
  <si>
    <r>
      <t>Enter the Design Year ADT: </t>
    </r>
    <r>
      <rPr>
        <b/>
        <sz val="12"/>
        <color rgb="FF4A4A4A"/>
        <rFont val="Source Sans Pro"/>
        <family val="2"/>
      </rPr>
      <t>(2A) x (8) =</t>
    </r>
  </si>
  <si>
    <t>11A</t>
  </si>
  <si>
    <t>Enter K, selected from the following table of Design Year ADT:</t>
  </si>
  <si>
    <t>&lt; 1000 .12               5001 – 15000    .10</t>
  </si>
  <si>
    <t>1001 - 5000 .11             15001 &lt;              .09</t>
  </si>
  <si>
    <t>11B</t>
  </si>
  <si>
    <r>
      <t>Enter the DHV: </t>
    </r>
    <r>
      <rPr>
        <b/>
        <sz val="12"/>
        <color rgb="FF4A4A4A"/>
        <rFont val="Source Sans Pro"/>
        <family val="2"/>
      </rPr>
      <t>(10) x (11A) =</t>
    </r>
  </si>
  <si>
    <t>Enter the D Factor (for DDHV):</t>
  </si>
  <si>
    <t>within an MPO area:              .60</t>
  </si>
  <si>
    <t>outside an MPO area:            .55</t>
  </si>
  <si>
    <t>any one-way bridge:            1.00</t>
  </si>
  <si>
    <t>Enter the T24 factor (the proportion of B&amp;C vehicles in ADT):</t>
  </si>
  <si>
    <r>
      <t>[(2B)/2A)] </t>
    </r>
    <r>
      <rPr>
        <sz val="12"/>
        <color rgb="FF4A4A4A"/>
        <rFont val="Source Sans Pro"/>
        <family val="2"/>
      </rPr>
      <t>or </t>
    </r>
    <r>
      <rPr>
        <b/>
        <sz val="12"/>
        <color rgb="FF4A4A4A"/>
        <rFont val="Source Sans Pro"/>
        <family val="2"/>
      </rPr>
      <t>.03 </t>
    </r>
    <r>
      <rPr>
        <sz val="12"/>
        <color rgb="FF4A4A4A"/>
        <rFont val="Source Sans Pro"/>
        <family val="2"/>
      </rPr>
      <t>if (2B) is blank</t>
    </r>
  </si>
  <si>
    <r>
      <t>Enter the TD factor (the proportion of B&amp;C vehicles in the design hour): </t>
    </r>
    <r>
      <rPr>
        <b/>
        <sz val="12"/>
        <color rgb="FF4A4A4A"/>
        <rFont val="Source Sans Pro"/>
        <family val="2"/>
      </rPr>
      <t>(13) x 0.6</t>
    </r>
  </si>
  <si>
    <r>
      <t>          15 </t>
    </r>
    <r>
      <rPr>
        <b/>
        <sz val="12"/>
        <color rgb="FF4A4A4A"/>
        <rFont val="Source Sans Pro"/>
        <family val="2"/>
      </rPr>
      <t>COMMENTS</t>
    </r>
  </si>
  <si>
    <t>Design Designation (summarized from above) PID</t>
  </si>
  <si>
    <t>County-Route-Log</t>
  </si>
  <si>
    <t>Opening Year ADT =</t>
  </si>
  <si>
    <t>Design Year ADT =</t>
  </si>
  <si>
    <t>K =</t>
  </si>
  <si>
    <t>D =</t>
  </si>
  <si>
    <t>T24 =</t>
  </si>
  <si>
    <t>TD =</t>
  </si>
  <si>
    <t> Enter the Count-Route-Log. If the project is not on the State System, enter an appropriate project identifier.</t>
  </si>
  <si>
    <t>Instructions</t>
  </si>
  <si>
    <t>Enter the Existing ADT. The ADT selected should be the most recent, accurate, seasonally adjusted 24-hour volume available. The most recent ADT may be obtained from the latest Traffic Survey Report (TSR) if the project is on the State System. Other data sources may be used (ODOT data obtained since the last TSR, count data from county engineers, MPOs, consultants, cities, etc.). Partial-day counts may be expanded to 24-hours using average values for the proportion of each hour in the daily total. Expansion tables and season adjustment factors can be obtained from the Office of Technical Services’ Traffic Monitoring Section. If the available count data is three (3) years or older, consideration should be given to obtaining a new count</t>
  </si>
  <si>
    <t>Enter the 24-hour B&amp;C volume (trucks). If no data is available, leave this box blank.</t>
  </si>
  <si>
    <t>Select a growth rate. The growth rate is to be selected from the continuous range of rates shown on the worksheet. The range of rates for each category is subjective, as are the categories, themselves. Judgement must be used in selecting an appropriate rate. If the project lies within an MPO area, manually adjusted output from a travel demand forecasting model provided by the MPO may be used in place of the growth rate. A rate derived from a regression analysis of historical traffic volumes over at least a twelve year period (equivalent to three traffic survey reports – five preferred) may be used as a tool for selecting the growth rate. It is important to recognize that a high rate derived from a regression analysis, based on only a few data points may not be sustainable when projected 20 or more years into the future. The implicit growth rate based on the Design Year ADT and the Existing Year ADT should be calculated and evaluated against the rates shown. The use of model output in place of the given rates should be noted in “Comments” (Section 15) of the worksheet</t>
  </si>
  <si>
    <t>A. Enter K. The K factor is selected from the chart on the worksheet. The volume groupings shown are subjective. When count data exists, it is possible to estimate K by dividing the peak hour volume by the ADT. However, K is to reflect the 30th highest hour of the year. For a count on a given day, there is no way to know how the peak hour for that day compares to the 30th highest hour, but “true” K would almost always be higher than this estimated K.</t>
  </si>
  <si>
    <t>Enter the D factor. The D factor is assumed to be .55 for projects outside an MPO’s boundaries and .60 for projects on or within an MPO’s boundaries, except for a one-way bridge, in which case the D factor is always 1.00. The D factor, representing the directional distribution in the design hour, is used to calculate the Directional Design Hourly volume (DDHV). Like the K factor, it can also be estimated from available count data.
The directional distribution in the ADT is entirely different from D. In the ADT, the directional split is usually close to 50/50. If known to vary significantly from 50/50/, such as between the ramps on a bridge on a roadway over a freeway, then the directional distribution should be noted in the “Comments” section of the worksheet.</t>
  </si>
  <si>
    <t>DHV</t>
  </si>
  <si>
    <t>HAM-CR 358-0.94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</si>
</sst>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2"/>
      <color rgb="FF4A4A4A"/>
      <name val="Source Sans Pro"/>
      <family val="2"/>
    </font>
    <font>
      <b/>
      <sz val="12"/>
      <color rgb="FF4A4A4A"/>
      <name val="Source Sans Pro"/>
      <family val="2"/>
    </font>
    <font>
      <sz val="11"/>
      <color rgb="FF4A4A4A"/>
      <name val="Source Sans Pro"/>
      <family val="2"/>
    </font>
  </fonts>
  <fills count="3">
    <fill>
      <patternFill patternType="none"/>
    </fill>
    <fill>
      <patternFill patternType="gray125"/>
    </fill>
    <fill>
      <patternFill patternType="solid">
        <fgColor rgb="FFFFFFFF"/>
        <bgColor indexed="64"/>
      </patternFill>
    </fill>
  </fills>
  <borders count="13">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bottom/>
      <diagonal/>
    </border>
    <border>
      <left style="medium">
        <color rgb="FF000000"/>
      </left>
      <right/>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s>
  <cellStyleXfs count="1">
    <xf numFmtId="0" fontId="0" fillId="0" borderId="0"/>
  </cellStyleXfs>
  <cellXfs count="42">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vertical="center" wrapText="1"/>
    </xf>
    <xf numFmtId="0" fontId="1" fillId="2" borderId="5" xfId="0" applyFont="1" applyFill="1" applyBorder="1" applyAlignment="1">
      <alignment horizontal="center" vertical="center" wrapText="1"/>
    </xf>
    <xf numFmtId="0" fontId="0" fillId="2" borderId="3" xfId="0" applyFill="1" applyBorder="1" applyAlignment="1">
      <alignment vertical="top" wrapText="1"/>
    </xf>
    <xf numFmtId="0" fontId="1" fillId="2" borderId="6" xfId="0" applyFont="1" applyFill="1" applyBorder="1" applyAlignment="1">
      <alignment vertical="center" wrapText="1"/>
    </xf>
    <xf numFmtId="0" fontId="1" fillId="2" borderId="6" xfId="0" applyFont="1" applyFill="1" applyBorder="1" applyAlignment="1">
      <alignment horizontal="center" vertical="center" wrapText="1"/>
    </xf>
    <xf numFmtId="0" fontId="0" fillId="2" borderId="4" xfId="0" applyFill="1" applyBorder="1" applyAlignment="1">
      <alignment vertical="top" wrapText="1"/>
    </xf>
    <xf numFmtId="0" fontId="1" fillId="2" borderId="6" xfId="0" applyFont="1" applyFill="1" applyBorder="1" applyAlignment="1">
      <alignment horizontal="right" vertical="center" wrapText="1"/>
    </xf>
    <xf numFmtId="0" fontId="1" fillId="2" borderId="4" xfId="0" applyFont="1" applyFill="1" applyBorder="1" applyAlignment="1">
      <alignment horizontal="right" vertical="center" wrapText="1"/>
    </xf>
    <xf numFmtId="0" fontId="1" fillId="2" borderId="6" xfId="0" applyFont="1" applyFill="1" applyBorder="1" applyAlignment="1">
      <alignment horizontal="left" vertical="center" wrapText="1" indent="11"/>
    </xf>
    <xf numFmtId="0" fontId="1" fillId="2" borderId="4" xfId="0" applyFont="1" applyFill="1" applyBorder="1" applyAlignment="1">
      <alignment horizontal="left" vertical="center" wrapText="1" indent="11"/>
    </xf>
    <xf numFmtId="0" fontId="2" fillId="2" borderId="4" xfId="0" applyFont="1" applyFill="1" applyBorder="1" applyAlignment="1">
      <alignment vertical="center" wrapText="1"/>
    </xf>
    <xf numFmtId="0" fontId="1" fillId="2" borderId="4" xfId="0" applyFont="1" applyFill="1" applyBorder="1" applyAlignment="1">
      <alignment horizontal="center" vertical="top" wrapText="1"/>
    </xf>
    <xf numFmtId="0" fontId="1" fillId="2" borderId="12" xfId="0" applyFont="1" applyFill="1" applyBorder="1" applyAlignment="1">
      <alignment horizontal="right" vertical="top" wrapText="1"/>
    </xf>
    <xf numFmtId="0" fontId="1" fillId="2" borderId="2" xfId="0" applyFont="1" applyFill="1" applyBorder="1" applyAlignment="1">
      <alignment horizontal="right" vertical="top" wrapText="1"/>
    </xf>
    <xf numFmtId="0" fontId="1" fillId="0" borderId="0" xfId="0" applyFont="1"/>
    <xf numFmtId="0" fontId="0" fillId="0" borderId="0" xfId="0" applyAlignment="1">
      <alignment horizontal="center"/>
    </xf>
    <xf numFmtId="0" fontId="1" fillId="0" borderId="0" xfId="0" applyFont="1" applyAlignment="1">
      <alignment wrapText="1"/>
    </xf>
    <xf numFmtId="0" fontId="1" fillId="2" borderId="9" xfId="0" applyFont="1" applyFill="1" applyBorder="1" applyAlignment="1">
      <alignment vertical="center" wrapText="1"/>
    </xf>
    <xf numFmtId="0" fontId="1" fillId="2" borderId="5" xfId="0" applyFont="1" applyFill="1" applyBorder="1" applyAlignment="1">
      <alignment vertical="center" wrapText="1"/>
    </xf>
    <xf numFmtId="0" fontId="1" fillId="2" borderId="3" xfId="0" applyFont="1" applyFill="1" applyBorder="1" applyAlignment="1">
      <alignment vertical="center" wrapText="1"/>
    </xf>
    <xf numFmtId="0" fontId="1" fillId="2" borderId="9"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2" borderId="10" xfId="0" applyFill="1" applyBorder="1" applyAlignment="1">
      <alignment vertical="top" wrapText="1"/>
    </xf>
    <xf numFmtId="0" fontId="0" fillId="2" borderId="11" xfId="0" applyFill="1" applyBorder="1" applyAlignment="1">
      <alignment vertical="top" wrapText="1"/>
    </xf>
    <xf numFmtId="0" fontId="1" fillId="2" borderId="7" xfId="0" applyFont="1" applyFill="1" applyBorder="1" applyAlignment="1">
      <alignment vertical="top" wrapText="1"/>
    </xf>
    <xf numFmtId="0" fontId="1" fillId="2" borderId="6" xfId="0" applyFont="1" applyFill="1" applyBorder="1" applyAlignment="1">
      <alignment vertical="top" wrapText="1"/>
    </xf>
    <xf numFmtId="0" fontId="1" fillId="2" borderId="8" xfId="0" applyFont="1" applyFill="1" applyBorder="1" applyAlignment="1">
      <alignment vertical="top" wrapText="1"/>
    </xf>
    <xf numFmtId="0" fontId="1" fillId="2" borderId="4" xfId="0" applyFont="1" applyFill="1" applyBorder="1" applyAlignment="1">
      <alignment vertical="top" wrapText="1"/>
    </xf>
    <xf numFmtId="0" fontId="1" fillId="2" borderId="9"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12" xfId="0" applyFont="1" applyFill="1" applyBorder="1" applyAlignment="1">
      <alignment horizontal="right" vertical="top" wrapText="1"/>
    </xf>
    <xf numFmtId="0" fontId="1" fillId="2" borderId="2" xfId="0" applyFont="1" applyFill="1" applyBorder="1" applyAlignment="1">
      <alignment horizontal="right" vertical="top" wrapText="1"/>
    </xf>
    <xf numFmtId="0" fontId="1" fillId="0" borderId="7" xfId="0" applyFont="1" applyBorder="1" applyAlignment="1">
      <alignment horizontal="center" wrapText="1"/>
    </xf>
    <xf numFmtId="0" fontId="3" fillId="0" borderId="7"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FBF28-C874-45DE-9627-6C2E547ADF6B}">
  <dimension ref="A1:E55"/>
  <sheetViews>
    <sheetView tabSelected="1" topLeftCell="A27" workbookViewId="0">
      <selection activeCell="E61" sqref="E61"/>
    </sheetView>
  </sheetViews>
  <sheetFormatPr defaultRowHeight="15" x14ac:dyDescent="0.25"/>
  <cols>
    <col min="1" max="1" width="4.5703125" bestFit="1" customWidth="1"/>
    <col min="2" max="2" width="60" customWidth="1"/>
    <col min="3" max="3" width="17.5703125" bestFit="1" customWidth="1"/>
    <col min="4" max="4" width="16.28515625" customWidth="1"/>
    <col min="5" max="5" width="106.85546875" bestFit="1" customWidth="1"/>
  </cols>
  <sheetData>
    <row r="1" spans="1:5" ht="15.75" thickBot="1" x14ac:dyDescent="0.3">
      <c r="E1" s="22" t="s">
        <v>47</v>
      </c>
    </row>
    <row r="2" spans="1:5" ht="16.5" thickBot="1" x14ac:dyDescent="0.3">
      <c r="A2" s="1" t="s">
        <v>0</v>
      </c>
      <c r="B2" s="2" t="s">
        <v>1</v>
      </c>
      <c r="C2" s="2">
        <v>116551</v>
      </c>
      <c r="D2" s="3" t="s">
        <v>0</v>
      </c>
    </row>
    <row r="3" spans="1:5" ht="83.25" customHeight="1" thickBot="1" x14ac:dyDescent="0.3">
      <c r="A3" s="4" t="s">
        <v>2</v>
      </c>
      <c r="B3" s="5" t="s">
        <v>3</v>
      </c>
      <c r="C3" s="5" t="s">
        <v>54</v>
      </c>
      <c r="D3" s="6" t="s">
        <v>2</v>
      </c>
      <c r="E3" s="21" t="s">
        <v>46</v>
      </c>
    </row>
    <row r="4" spans="1:5" ht="121.5" thickBot="1" x14ac:dyDescent="0.3">
      <c r="A4" s="4" t="s">
        <v>4</v>
      </c>
      <c r="B4" s="5" t="s">
        <v>5</v>
      </c>
      <c r="C4" s="5">
        <v>7695</v>
      </c>
      <c r="D4" s="6" t="s">
        <v>4</v>
      </c>
      <c r="E4" s="23" t="s">
        <v>48</v>
      </c>
    </row>
    <row r="5" spans="1:5" ht="83.25" customHeight="1" thickBot="1" x14ac:dyDescent="0.3">
      <c r="A5" s="4" t="s">
        <v>6</v>
      </c>
      <c r="B5" s="5" t="s">
        <v>7</v>
      </c>
      <c r="C5" s="5">
        <v>94</v>
      </c>
      <c r="D5" s="6" t="s">
        <v>6</v>
      </c>
      <c r="E5" s="21" t="s">
        <v>49</v>
      </c>
    </row>
    <row r="6" spans="1:5" ht="16.5" thickBot="1" x14ac:dyDescent="0.3">
      <c r="A6" s="4" t="s">
        <v>8</v>
      </c>
      <c r="B6" s="5" t="s">
        <v>9</v>
      </c>
      <c r="C6" s="5">
        <v>2021</v>
      </c>
      <c r="D6" s="6" t="s">
        <v>8</v>
      </c>
    </row>
    <row r="7" spans="1:5" ht="16.5" thickBot="1" x14ac:dyDescent="0.3">
      <c r="A7" s="4">
        <v>3</v>
      </c>
      <c r="B7" s="5" t="s">
        <v>10</v>
      </c>
      <c r="C7" s="5">
        <v>2026</v>
      </c>
      <c r="D7" s="6">
        <v>3</v>
      </c>
    </row>
    <row r="8" spans="1:5" ht="16.5" thickBot="1" x14ac:dyDescent="0.3">
      <c r="A8" s="4">
        <v>4</v>
      </c>
      <c r="B8" s="5" t="s">
        <v>11</v>
      </c>
      <c r="C8" s="5">
        <v>2046</v>
      </c>
      <c r="D8" s="6">
        <v>4</v>
      </c>
    </row>
    <row r="9" spans="1:5" ht="87.75" customHeight="1" thickBot="1" x14ac:dyDescent="0.3">
      <c r="A9" s="4" t="s">
        <v>12</v>
      </c>
      <c r="B9" s="5" t="s">
        <v>13</v>
      </c>
      <c r="C9" s="5">
        <f>C7-C6</f>
        <v>5</v>
      </c>
      <c r="D9" s="6" t="s">
        <v>12</v>
      </c>
    </row>
    <row r="10" spans="1:5" ht="91.5" customHeight="1" thickBot="1" x14ac:dyDescent="0.3">
      <c r="A10" s="4" t="s">
        <v>14</v>
      </c>
      <c r="B10" s="5" t="s">
        <v>15</v>
      </c>
      <c r="C10" s="5">
        <f>C8-C6</f>
        <v>25</v>
      </c>
      <c r="D10" s="6" t="s">
        <v>14</v>
      </c>
    </row>
    <row r="11" spans="1:5" ht="69.75" customHeight="1" x14ac:dyDescent="0.25">
      <c r="A11" s="7"/>
      <c r="B11" s="10" t="s">
        <v>16</v>
      </c>
      <c r="C11" s="24">
        <v>0.01</v>
      </c>
      <c r="D11" s="10"/>
      <c r="E11" s="40" t="s">
        <v>50</v>
      </c>
    </row>
    <row r="12" spans="1:5" ht="66" customHeight="1" x14ac:dyDescent="0.25">
      <c r="A12" s="8">
        <v>6</v>
      </c>
      <c r="B12" s="10" t="s">
        <v>17</v>
      </c>
      <c r="C12" s="25"/>
      <c r="D12" s="11">
        <v>6</v>
      </c>
      <c r="E12" s="40"/>
    </row>
    <row r="13" spans="1:5" ht="60.75" customHeight="1" thickBot="1" x14ac:dyDescent="0.3">
      <c r="A13" s="9"/>
      <c r="B13" s="5" t="s">
        <v>18</v>
      </c>
      <c r="C13" s="26"/>
      <c r="D13" s="12"/>
      <c r="E13" s="40"/>
    </row>
    <row r="14" spans="1:5" ht="76.5" customHeight="1" thickBot="1" x14ac:dyDescent="0.3">
      <c r="A14" s="4">
        <v>7</v>
      </c>
      <c r="B14" s="5" t="s">
        <v>19</v>
      </c>
      <c r="C14" s="5">
        <f>(C11*C9)+1</f>
        <v>1.05</v>
      </c>
      <c r="D14" s="6">
        <v>7</v>
      </c>
    </row>
    <row r="15" spans="1:5" ht="83.25" customHeight="1" thickBot="1" x14ac:dyDescent="0.3">
      <c r="A15" s="4">
        <v>8</v>
      </c>
      <c r="B15" s="5" t="s">
        <v>20</v>
      </c>
      <c r="C15" s="5">
        <f>(C11*C10)+1</f>
        <v>1.25</v>
      </c>
      <c r="D15" s="6">
        <v>8</v>
      </c>
    </row>
    <row r="16" spans="1:5" ht="60.75" customHeight="1" x14ac:dyDescent="0.25">
      <c r="A16" s="27">
        <v>9</v>
      </c>
      <c r="B16" s="10" t="s">
        <v>21</v>
      </c>
      <c r="C16" s="24">
        <f>ROUNDUP(C4*C14,0)</f>
        <v>8080</v>
      </c>
      <c r="D16" s="27">
        <v>9</v>
      </c>
    </row>
    <row r="17" spans="1:5" ht="84" customHeight="1" thickBot="1" x14ac:dyDescent="0.3">
      <c r="A17" s="28"/>
      <c r="B17" s="5" t="s">
        <v>22</v>
      </c>
      <c r="C17" s="26"/>
      <c r="D17" s="28"/>
    </row>
    <row r="18" spans="1:5" ht="57.75" customHeight="1" x14ac:dyDescent="0.25">
      <c r="A18" s="27">
        <v>10</v>
      </c>
      <c r="B18" s="10" t="s">
        <v>23</v>
      </c>
      <c r="C18" s="24">
        <f>ROUNDUP(C4*C15,0)</f>
        <v>9619</v>
      </c>
      <c r="D18" s="27">
        <v>10</v>
      </c>
    </row>
    <row r="19" spans="1:5" ht="72.75" customHeight="1" thickBot="1" x14ac:dyDescent="0.3">
      <c r="A19" s="28"/>
      <c r="B19" s="5" t="s">
        <v>22</v>
      </c>
      <c r="C19" s="26"/>
      <c r="D19" s="28"/>
    </row>
    <row r="20" spans="1:5" ht="64.5" customHeight="1" x14ac:dyDescent="0.25">
      <c r="A20" s="7"/>
      <c r="B20" s="10" t="s">
        <v>25</v>
      </c>
      <c r="C20" s="24">
        <v>0.1</v>
      </c>
      <c r="D20" s="10"/>
      <c r="E20" s="40" t="s">
        <v>51</v>
      </c>
    </row>
    <row r="21" spans="1:5" x14ac:dyDescent="0.25">
      <c r="A21" s="7"/>
      <c r="B21" s="10"/>
      <c r="C21" s="25"/>
      <c r="D21" s="10"/>
      <c r="E21" s="40"/>
    </row>
    <row r="22" spans="1:5" ht="46.5" customHeight="1" x14ac:dyDescent="0.25">
      <c r="A22" s="8" t="s">
        <v>24</v>
      </c>
      <c r="B22" s="13" t="s">
        <v>26</v>
      </c>
      <c r="C22" s="25"/>
      <c r="D22" s="11" t="s">
        <v>24</v>
      </c>
      <c r="E22" s="40"/>
    </row>
    <row r="23" spans="1:5" ht="55.5" customHeight="1" thickBot="1" x14ac:dyDescent="0.3">
      <c r="A23" s="9"/>
      <c r="B23" s="14" t="s">
        <v>27</v>
      </c>
      <c r="C23" s="26"/>
      <c r="D23" s="12"/>
      <c r="E23" s="40"/>
    </row>
    <row r="24" spans="1:5" ht="30.75" thickBot="1" x14ac:dyDescent="0.3">
      <c r="A24" s="4" t="s">
        <v>28</v>
      </c>
      <c r="B24" s="5" t="s">
        <v>29</v>
      </c>
      <c r="C24" s="5">
        <f>C18*C20</f>
        <v>961.90000000000009</v>
      </c>
      <c r="D24" s="6" t="s">
        <v>28</v>
      </c>
    </row>
    <row r="25" spans="1:5" x14ac:dyDescent="0.25">
      <c r="A25" s="7"/>
      <c r="B25" s="10" t="s">
        <v>30</v>
      </c>
      <c r="C25" s="24">
        <v>0.6</v>
      </c>
      <c r="D25" s="10"/>
    </row>
    <row r="26" spans="1:5" ht="80.25" customHeight="1" x14ac:dyDescent="0.25">
      <c r="A26" s="7"/>
      <c r="B26" s="15" t="s">
        <v>31</v>
      </c>
      <c r="C26" s="25"/>
      <c r="D26" s="10"/>
      <c r="E26" s="41" t="s">
        <v>52</v>
      </c>
    </row>
    <row r="27" spans="1:5" ht="84.75" customHeight="1" x14ac:dyDescent="0.25">
      <c r="A27" s="8">
        <v>12</v>
      </c>
      <c r="B27" s="15" t="s">
        <v>32</v>
      </c>
      <c r="C27" s="25"/>
      <c r="D27" s="11">
        <v>12</v>
      </c>
      <c r="E27" s="41"/>
    </row>
    <row r="28" spans="1:5" ht="78" customHeight="1" thickBot="1" x14ac:dyDescent="0.3">
      <c r="A28" s="9"/>
      <c r="B28" s="16" t="s">
        <v>33</v>
      </c>
      <c r="C28" s="26"/>
      <c r="D28" s="12"/>
      <c r="E28" s="41"/>
    </row>
    <row r="29" spans="1:5" x14ac:dyDescent="0.25">
      <c r="A29" s="7"/>
      <c r="B29" s="10"/>
      <c r="C29" s="24">
        <f>(C5/C4)</f>
        <v>1.2215724496426252E-2</v>
      </c>
      <c r="D29" s="10"/>
    </row>
    <row r="30" spans="1:5" ht="70.5" customHeight="1" x14ac:dyDescent="0.25">
      <c r="A30" s="8">
        <v>13</v>
      </c>
      <c r="B30" s="10" t="s">
        <v>34</v>
      </c>
      <c r="C30" s="25"/>
      <c r="D30" s="11">
        <v>13</v>
      </c>
    </row>
    <row r="31" spans="1:5" ht="35.25" customHeight="1" thickBot="1" x14ac:dyDescent="0.3">
      <c r="A31" s="9"/>
      <c r="B31" s="17" t="s">
        <v>35</v>
      </c>
      <c r="C31" s="26"/>
      <c r="D31" s="12"/>
    </row>
    <row r="32" spans="1:5" ht="91.5" customHeight="1" thickBot="1" x14ac:dyDescent="0.3">
      <c r="A32" s="4">
        <v>14</v>
      </c>
      <c r="B32" s="5" t="s">
        <v>36</v>
      </c>
      <c r="C32" s="5">
        <f>C29*0.06</f>
        <v>7.3294346978557503E-4</v>
      </c>
      <c r="D32" s="6">
        <v>14</v>
      </c>
    </row>
    <row r="33" spans="1:4" x14ac:dyDescent="0.25">
      <c r="A33" s="29"/>
      <c r="B33" s="30"/>
      <c r="C33" s="35"/>
      <c r="D33" s="35">
        <v>15</v>
      </c>
    </row>
    <row r="34" spans="1:4" ht="31.5" customHeight="1" x14ac:dyDescent="0.25">
      <c r="A34" s="31" t="s">
        <v>37</v>
      </c>
      <c r="B34" s="32"/>
      <c r="C34" s="36"/>
      <c r="D34" s="36"/>
    </row>
    <row r="35" spans="1:4" ht="15.75" x14ac:dyDescent="0.25">
      <c r="A35" s="31"/>
      <c r="B35" s="32"/>
      <c r="C35" s="36"/>
      <c r="D35" s="36"/>
    </row>
    <row r="36" spans="1:4" ht="15.75" x14ac:dyDescent="0.25">
      <c r="A36" s="31"/>
      <c r="B36" s="32"/>
      <c r="C36" s="36"/>
      <c r="D36" s="36"/>
    </row>
    <row r="37" spans="1:4" ht="15.75" x14ac:dyDescent="0.25">
      <c r="A37" s="31"/>
      <c r="B37" s="32"/>
      <c r="C37" s="36"/>
      <c r="D37" s="36"/>
    </row>
    <row r="38" spans="1:4" ht="15.75" x14ac:dyDescent="0.25">
      <c r="A38" s="31"/>
      <c r="B38" s="32"/>
      <c r="C38" s="36"/>
      <c r="D38" s="36"/>
    </row>
    <row r="39" spans="1:4" ht="6" customHeight="1" x14ac:dyDescent="0.25">
      <c r="A39" s="31"/>
      <c r="B39" s="32"/>
      <c r="C39" s="36"/>
      <c r="D39" s="36"/>
    </row>
    <row r="40" spans="1:4" ht="15.75" hidden="1" x14ac:dyDescent="0.25">
      <c r="A40" s="31"/>
      <c r="B40" s="32"/>
      <c r="C40" s="36"/>
      <c r="D40" s="36"/>
    </row>
    <row r="41" spans="1:4" ht="15.75" x14ac:dyDescent="0.25">
      <c r="A41" s="31"/>
      <c r="B41" s="32"/>
      <c r="C41" s="36"/>
      <c r="D41" s="36"/>
    </row>
    <row r="42" spans="1:4" ht="15.75" x14ac:dyDescent="0.25">
      <c r="A42" s="31"/>
      <c r="B42" s="32"/>
      <c r="C42" s="36"/>
      <c r="D42" s="36"/>
    </row>
    <row r="43" spans="1:4" ht="3.75" customHeight="1" x14ac:dyDescent="0.25">
      <c r="A43" s="31"/>
      <c r="B43" s="32"/>
      <c r="C43" s="36"/>
      <c r="D43" s="36"/>
    </row>
    <row r="44" spans="1:4" ht="0.75" customHeight="1" x14ac:dyDescent="0.25">
      <c r="A44" s="31"/>
      <c r="B44" s="32"/>
      <c r="C44" s="36"/>
      <c r="D44" s="36"/>
    </row>
    <row r="45" spans="1:4" ht="15.75" hidden="1" x14ac:dyDescent="0.25">
      <c r="A45" s="31"/>
      <c r="B45" s="32"/>
      <c r="C45" s="36"/>
      <c r="D45" s="36"/>
    </row>
    <row r="46" spans="1:4" ht="16.5" thickBot="1" x14ac:dyDescent="0.3">
      <c r="A46" s="33"/>
      <c r="B46" s="34"/>
      <c r="C46" s="37"/>
      <c r="D46" s="37"/>
    </row>
    <row r="47" spans="1:4" ht="33.75" customHeight="1" thickBot="1" x14ac:dyDescent="0.3">
      <c r="A47" s="38" t="s">
        <v>38</v>
      </c>
      <c r="B47" s="39"/>
      <c r="C47" s="18">
        <f>C2</f>
        <v>116551</v>
      </c>
      <c r="D47" s="18" t="s">
        <v>0</v>
      </c>
    </row>
    <row r="48" spans="1:4" ht="16.5" thickBot="1" x14ac:dyDescent="0.3">
      <c r="A48" s="38" t="s">
        <v>39</v>
      </c>
      <c r="B48" s="39"/>
      <c r="C48" s="18" t="str">
        <f>C3</f>
        <v>HAM-CR 358-0.94</v>
      </c>
      <c r="D48" s="18" t="s">
        <v>2</v>
      </c>
    </row>
    <row r="49" spans="1:4" ht="31.5" customHeight="1" thickBot="1" x14ac:dyDescent="0.3">
      <c r="A49" s="38" t="s">
        <v>40</v>
      </c>
      <c r="B49" s="39"/>
      <c r="C49" s="18">
        <f>C16</f>
        <v>8080</v>
      </c>
      <c r="D49" s="18">
        <v>9</v>
      </c>
    </row>
    <row r="50" spans="1:4" ht="16.5" thickBot="1" x14ac:dyDescent="0.3">
      <c r="A50" s="38" t="s">
        <v>41</v>
      </c>
      <c r="B50" s="39"/>
      <c r="C50" s="18">
        <f>C18</f>
        <v>9619</v>
      </c>
      <c r="D50" s="18">
        <v>10</v>
      </c>
    </row>
    <row r="51" spans="1:4" ht="16.5" thickBot="1" x14ac:dyDescent="0.3">
      <c r="A51" s="38" t="s">
        <v>42</v>
      </c>
      <c r="B51" s="39"/>
      <c r="C51" s="18">
        <f>C20</f>
        <v>0.1</v>
      </c>
      <c r="D51" s="18" t="s">
        <v>24</v>
      </c>
    </row>
    <row r="52" spans="1:4" ht="16.5" thickBot="1" x14ac:dyDescent="0.3">
      <c r="A52" s="19"/>
      <c r="B52" s="20" t="s">
        <v>53</v>
      </c>
      <c r="C52" s="18">
        <f>C24</f>
        <v>961.90000000000009</v>
      </c>
      <c r="D52" s="18" t="s">
        <v>28</v>
      </c>
    </row>
    <row r="53" spans="1:4" ht="16.5" thickBot="1" x14ac:dyDescent="0.3">
      <c r="A53" s="38" t="s">
        <v>43</v>
      </c>
      <c r="B53" s="39"/>
      <c r="C53" s="18">
        <f>C25</f>
        <v>0.6</v>
      </c>
      <c r="D53" s="18">
        <v>12</v>
      </c>
    </row>
    <row r="54" spans="1:4" ht="16.5" thickBot="1" x14ac:dyDescent="0.3">
      <c r="A54" s="38" t="s">
        <v>44</v>
      </c>
      <c r="B54" s="39"/>
      <c r="C54" s="18">
        <f>ROUND(C29,3)</f>
        <v>1.2E-2</v>
      </c>
      <c r="D54" s="18">
        <v>13</v>
      </c>
    </row>
    <row r="55" spans="1:4" ht="15.75" thickBot="1" x14ac:dyDescent="0.3">
      <c r="A55" s="38" t="s">
        <v>45</v>
      </c>
      <c r="B55" s="39"/>
      <c r="C55" s="18">
        <f>ROUND(C32,3)</f>
        <v>1E-3</v>
      </c>
      <c r="D55" s="18">
        <v>14</v>
      </c>
    </row>
  </sheetData>
  <mergeCells count="37">
    <mergeCell ref="A53:B53"/>
    <mergeCell ref="A54:B54"/>
    <mergeCell ref="A55:B55"/>
    <mergeCell ref="A35:B35"/>
    <mergeCell ref="E11:E13"/>
    <mergeCell ref="E20:E23"/>
    <mergeCell ref="E26:E28"/>
    <mergeCell ref="D33:D46"/>
    <mergeCell ref="A47:B47"/>
    <mergeCell ref="A48:B48"/>
    <mergeCell ref="A49:B49"/>
    <mergeCell ref="A50:B50"/>
    <mergeCell ref="A51:B51"/>
    <mergeCell ref="A42:B42"/>
    <mergeCell ref="A43:B43"/>
    <mergeCell ref="A44:B44"/>
    <mergeCell ref="A45:B45"/>
    <mergeCell ref="A46:B46"/>
    <mergeCell ref="C33:C46"/>
    <mergeCell ref="A36:B36"/>
    <mergeCell ref="A37:B37"/>
    <mergeCell ref="A38:B38"/>
    <mergeCell ref="A39:B39"/>
    <mergeCell ref="A40:B40"/>
    <mergeCell ref="A41:B41"/>
    <mergeCell ref="C20:C23"/>
    <mergeCell ref="C25:C28"/>
    <mergeCell ref="C29:C31"/>
    <mergeCell ref="A33:B33"/>
    <mergeCell ref="A34:B34"/>
    <mergeCell ref="C11:C13"/>
    <mergeCell ref="A16:A17"/>
    <mergeCell ref="C16:C17"/>
    <mergeCell ref="D16:D17"/>
    <mergeCell ref="A18:A19"/>
    <mergeCell ref="C18:C19"/>
    <mergeCell ref="D18:D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16D10-20FC-4880-8F92-CA92421A58E8}">
  <dimension ref="A1"/>
  <sheetViews>
    <sheetView workbookViewId="0"/>
  </sheetViews>
  <sheetFormatPr defaultRowHeight="15" x14ac:dyDescent="0.25"/>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54947-93A2-40AD-BEA7-18628B7BC5BE}">
  <dimension ref="A1"/>
  <sheetViews>
    <sheetView workbookViewId="0"/>
  </sheetViews>
  <sheetFormatPr defaultRowHeight="15"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Morman, Zach</dc:creator>
  <cp:lastModifiedBy>Morman, Zach</cp:lastModifiedBy>
  <dcterms:created xsi:type="dcterms:W3CDTF">2023-03-09T16:24:48Z</dcterms:created>
  <dcterms:modified xsi:type="dcterms:W3CDTF">2023-09-05T18:39:07Z</dcterms:modified>
</cp:coreProperties>
</file>